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95" windowHeight="10200" tabRatio="593"/>
  </bookViews>
  <sheets>
    <sheet name="пр. 3 доходы" sheetId="6" r:id="rId1"/>
  </sheets>
  <definedNames>
    <definedName name="_xlnm.Print_Titles" localSheetId="0">'пр. 3 доходы'!$11:$11</definedName>
  </definedNames>
  <calcPr calcId="125725"/>
</workbook>
</file>

<file path=xl/calcChain.xml><?xml version="1.0" encoding="utf-8"?>
<calcChain xmlns="http://schemas.openxmlformats.org/spreadsheetml/2006/main">
  <c r="D55" i="6"/>
  <c r="D48"/>
  <c r="C62"/>
  <c r="E63"/>
  <c r="E42" l="1"/>
  <c r="E61"/>
  <c r="E54"/>
  <c r="E59"/>
  <c r="D82"/>
  <c r="C82"/>
  <c r="C60"/>
  <c r="C55" s="1"/>
  <c r="C48" s="1"/>
  <c r="D69"/>
  <c r="D68" s="1"/>
  <c r="D64" s="1"/>
  <c r="E81"/>
  <c r="E83" l="1"/>
  <c r="E82" s="1"/>
  <c r="E50"/>
  <c r="E51"/>
  <c r="E52"/>
  <c r="E53"/>
  <c r="E60"/>
  <c r="E62"/>
  <c r="D84" l="1"/>
  <c r="E85"/>
  <c r="E84" s="1"/>
  <c r="C84"/>
  <c r="D39"/>
  <c r="D37"/>
  <c r="D33"/>
  <c r="D31"/>
  <c r="D29"/>
  <c r="D26"/>
  <c r="D21"/>
  <c r="D17"/>
  <c r="D15"/>
  <c r="D13"/>
  <c r="D46"/>
  <c r="D45" s="1"/>
  <c r="D44" s="1"/>
  <c r="E14"/>
  <c r="E13" s="1"/>
  <c r="E16"/>
  <c r="E15" s="1"/>
  <c r="E18"/>
  <c r="E19"/>
  <c r="E20"/>
  <c r="E22"/>
  <c r="E23"/>
  <c r="E30"/>
  <c r="E29" s="1"/>
  <c r="E32"/>
  <c r="E31" s="1"/>
  <c r="E34"/>
  <c r="E33" s="1"/>
  <c r="E35"/>
  <c r="E38"/>
  <c r="E37" s="1"/>
  <c r="E40"/>
  <c r="E41"/>
  <c r="E43"/>
  <c r="E47"/>
  <c r="E46" s="1"/>
  <c r="E49"/>
  <c r="E56"/>
  <c r="E55" s="1"/>
  <c r="E48" s="1"/>
  <c r="E57"/>
  <c r="E58"/>
  <c r="E65"/>
  <c r="E66"/>
  <c r="E67"/>
  <c r="E70"/>
  <c r="E71"/>
  <c r="E72"/>
  <c r="E73"/>
  <c r="E74"/>
  <c r="E75"/>
  <c r="E76"/>
  <c r="E77"/>
  <c r="E78"/>
  <c r="E79"/>
  <c r="E80"/>
  <c r="D36" l="1"/>
  <c r="E69"/>
  <c r="E68" s="1"/>
  <c r="E64" s="1"/>
  <c r="E45" s="1"/>
  <c r="E44" s="1"/>
  <c r="E39"/>
  <c r="E36" s="1"/>
  <c r="E21"/>
  <c r="E17"/>
  <c r="D25"/>
  <c r="D12" s="1"/>
  <c r="D86" l="1"/>
  <c r="C27"/>
  <c r="E27" s="1"/>
  <c r="C28"/>
  <c r="E28" s="1"/>
  <c r="E26" l="1"/>
  <c r="E25" s="1"/>
  <c r="E12" s="1"/>
  <c r="C69"/>
  <c r="C46"/>
  <c r="C39"/>
  <c r="C37"/>
  <c r="C33"/>
  <c r="C31"/>
  <c r="C29"/>
  <c r="C26"/>
  <c r="C21"/>
  <c r="C17"/>
  <c r="C15"/>
  <c r="C13"/>
  <c r="C68" l="1"/>
  <c r="C64" s="1"/>
  <c r="C45" s="1"/>
  <c r="C44" s="1"/>
  <c r="E86"/>
  <c r="C36"/>
  <c r="C25"/>
  <c r="C12" l="1"/>
  <c r="C86" s="1"/>
</calcChain>
</file>

<file path=xl/sharedStrings.xml><?xml version="1.0" encoding="utf-8"?>
<sst xmlns="http://schemas.openxmlformats.org/spreadsheetml/2006/main" count="144" uniqueCount="142">
  <si>
    <t/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</si>
  <si>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</si>
  <si>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</si>
  <si>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</si>
  <si>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городских округов на оплату жилищно-коммунальных услуг отдельным категориям граждан</t>
  </si>
  <si>
    <t>00020203000000000000</t>
  </si>
  <si>
    <t>Дотации бюджетам субъектов Российской Федерации и муниципальных образований</t>
  </si>
  <si>
    <t>Безвозмездные поступления от других бюджетов бюджетной системы Российской Федерации</t>
  </si>
  <si>
    <t>00020200000000000000</t>
  </si>
  <si>
    <t>БЕЗВОЗМЕЗДНЫЕ ПОСТУПЛЕНИЯ</t>
  </si>
  <si>
    <t>00020000000000000000</t>
  </si>
  <si>
    <t>ШТРАФЫ, САНКЦИИ, ВОЗМЕЩЕНИЕ УЩЕРБА</t>
  </si>
  <si>
    <t>00011600000000000000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</si>
  <si>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</si>
  <si>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00011406012040000430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</si>
  <si>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</si>
  <si>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00011406000000000000</t>
  </si>
  <si>
    <t>Доходы от реализации иного имущества, находящегося в собственности городских округов ( за исключением имущества в муниципальных бюджетных и автономных учреждений, а также имущества муниципальных унитарных предприятий, в т.ч. казенных), в части реализации основных средств по указанному имуществу</t>
  </si>
  <si>
    <t>00011402043040000410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</si>
  <si>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</si>
  <si>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00011402000000000000</t>
  </si>
  <si>
    <t>ДОХОДЫ ОТ ПРОДАЖИ МАТЕРИАЛЬНЫХ И НЕМАТЕРИАЛЬНЫХ АКТИВОВ</t>
  </si>
  <si>
    <t>00011400000000000000</t>
  </si>
  <si>
    <t>Плата за негативное воздействие на окружающую среду</t>
  </si>
  <si>
    <t>00011201000000000000</t>
  </si>
  <si>
    <t>ПЛАТЕЖИ ПРИ ПОЛЬЗОВАНИИ ПРИРОДНЫМИ РЕСУРСАМИ</t>
  </si>
  <si>
    <t>00011200000000000000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</si>
  <si>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</si>
  <si>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</si>
  <si>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</si>
  <si>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00011109000000000000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</si>
  <si>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</si>
  <si>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00011107014040000120</t>
  </si>
  <si>
    <t>Платежи от государственных и муниципальных унитарных предприятий</t>
  </si>
  <si>
    <t>00011107000000000000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</si>
  <si>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</si>
  <si>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00011105024040000120</t>
  </si>
  <si>
    <t>Доходы, получаемые  в  виде  арендной  платы  за земельные участки, государственная собственность  на  которые  не  разграничена, и которые   расположены   в   границах   городских округов, а также средства от продажи  права  на заключение договоров аренды указанных  земельных участков</t>
  </si>
  <si>
    <t>00011105012040000120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</si>
  <si>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</si>
  <si>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00011105000000000000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</si>
  <si>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</si>
  <si>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</si>
  <si>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ГОСУДАРСТВЕННАЯ ПОШЛИНА</t>
  </si>
  <si>
    <t>00010800000000000000</t>
  </si>
  <si>
    <t>Земельный налог</t>
  </si>
  <si>
    <t>00010606000000000000</t>
  </si>
  <si>
    <t>Налог на имущество физических лиц</t>
  </si>
  <si>
    <t>00010601000000000000</t>
  </si>
  <si>
    <t>НАЛОГИ НА ИМУЩЕСТВО</t>
  </si>
  <si>
    <t>00010600000000000000</t>
  </si>
  <si>
    <t>Единый сельскохозяйственный налог</t>
  </si>
  <si>
    <t>00010503000000000000</t>
  </si>
  <si>
    <t>Единый налог на вмененный доход для отдельных видов деятельности</t>
  </si>
  <si>
    <t>00010502000000000000</t>
  </si>
  <si>
    <t>НАЛОГИ НА СОВОКУПНЫЙ ДОХОД</t>
  </si>
  <si>
    <t>00010500000000000000</t>
  </si>
  <si>
    <t>Налог на доходы физических лиц</t>
  </si>
  <si>
    <t>00010102000000000000</t>
  </si>
  <si>
    <t>НАЛОГИ НА ПРИБЫЛЬ, ДОХОДЫ</t>
  </si>
  <si>
    <t>00010100000000000000</t>
  </si>
  <si>
    <t>НАЛОГОВЫЕ И НЕНАЛОГОВЫЕ ДОХОДЫ</t>
  </si>
  <si>
    <t>00010000000000000000</t>
  </si>
  <si>
    <t>Наименование платежей</t>
  </si>
  <si>
    <t>Код дохода</t>
  </si>
  <si>
    <t>Субсидии на оздоровление детей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</si>
  <si>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</si>
  <si>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Субвенции бюджетам городских округов на осуществление переданных полномочий по комиссии по делам несовершеннолетних</t>
  </si>
  <si>
    <t xml:space="preserve">Субвенции бюджетам городских округов на реализацию Закона РТ "О порядке назначения и выплаты ежемесячного пособия на ребенка" пособия на ребенка 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</si>
  <si>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</si>
  <si>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</si>
  <si>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реализацию Закона РТ "О погребении и похоронном деле"</t>
  </si>
  <si>
    <t>Итого доходов</t>
  </si>
  <si>
    <t>НАЛОГИ НА ТОВАРЫ (РАБОТЫ, УСЛУГИ), РЕАЛИЗУЕМЫЕ НА ТЕРРИТОРИИ РОССИЙСКОЙ ФЕДЕРАЦИИ</t>
  </si>
  <si>
    <t xml:space="preserve"> 00010302000010000110</t>
  </si>
  <si>
    <t>Акцизы по подакцизным товарам (продукции), производимым на территории Российской Федерации</t>
  </si>
  <si>
    <t xml:space="preserve"> 00010300000000000000</t>
  </si>
  <si>
    <t xml:space="preserve"> 00010504000000000000</t>
  </si>
  <si>
    <t>Налог, взимаемый в связи с применением патентной системы налогообложения</t>
  </si>
  <si>
    <t>в том числе общие образовательные учреждения</t>
  </si>
  <si>
    <t>00011406024040000400</t>
  </si>
  <si>
    <t>Доходы от продажи земельных участков, нахоящихся в муниципальногй собственности</t>
  </si>
  <si>
    <t>00011300000000000000</t>
  </si>
  <si>
    <t>ДОХОДЫ ОТ ОКАЗАНИЯ ПЛАТНЫХ УСЛУГ (РАБОТ) И КОМПЕНСАЦИИ ЗАТРАТ ГОСУДАРСТВА</t>
  </si>
  <si>
    <t xml:space="preserve"> 00011700000000000000</t>
  </si>
  <si>
    <t>Прочие неналоговые доходы</t>
  </si>
  <si>
    <t>Субсидии бюджетам  муниципальных образований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</si>
  <si>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</si>
  <si>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 xml:space="preserve">Прочие субсидии 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</si>
  <si>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</si>
  <si>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Субвенции бюджетам  муниципальных образований</t>
  </si>
  <si>
    <t xml:space="preserve">Субвенции бюджетам городских округов на выполнение передаваемых полномочий </t>
  </si>
  <si>
    <t>ДОХОДЫ БЮДЖЕТА ГОРОДСКОГО ОКРУГА "ГОРОД КЫЗЫЛ РЕСПУБЛИКИ ТЫВА" НА 2017 ГОД</t>
  </si>
  <si>
    <t>Субвенции на 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</si>
  <si>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</si>
  <si>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(в тыс. рублях)</t>
  </si>
  <si>
    <t xml:space="preserve">               дошкольные образовательные учреждения</t>
  </si>
  <si>
    <t>Приложение 3</t>
  </si>
  <si>
    <t>000 2 02 15002 04 0000 151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</si>
  <si>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</si>
  <si>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000 2 02 20041 04 0000 151</t>
  </si>
  <si>
    <t>000 2 02 10000 00 0000 000</t>
  </si>
  <si>
    <t>000 2 02 20000 00 0000 000</t>
  </si>
  <si>
    <t>000 2 02 35250 04 0000 151</t>
  </si>
  <si>
    <t>000 2 02 30013 04 0000 151</t>
  </si>
  <si>
    <t>000 2 02 30024 04 0000 151</t>
  </si>
  <si>
    <t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</si>
  <si>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000 2 02 35380 04 0000 151</t>
  </si>
  <si>
    <t>Дотации бюджетам городских округов на поддержку мер по обеспечению сбалансированности бюджетов</t>
  </si>
  <si>
    <t>000 2 02 30022 04 0000 151</t>
  </si>
  <si>
    <t>Изменения (+;-)</t>
  </si>
  <si>
    <t>План с учетом изменений</t>
  </si>
  <si>
    <t>Утверждено на год</t>
  </si>
  <si>
    <t>ВОЗВРАТ ОСТАТКОВ СУБСИДИЙ, СУБВЕНЦИЙ И ИНЫХ МЕЖБЮДЖЕТНЫХ СРЕДСТВ, ИМЕЮЩИХ ЦЕЛЕВОЕ НАЗНАЧЕНИЕ ПРОШЛЫХ ЛЕТ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</si>
  <si>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</t>
  </si>
  <si>
    <t xml:space="preserve">000 2 19 60010 04 0000 151
</t>
  </si>
  <si>
    <t>000 2 19 60010 00 0000 000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</si>
  <si>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</si>
  <si>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поддержку муниципальных программ формирования современной городской среды</t>
  </si>
  <si>
    <t>000 2 02 25555 04 0000 151</t>
  </si>
  <si>
    <t>000 2 02 25560 04 0000 151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</si>
  <si>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</si>
  <si>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000 202 02207 04 0000 151</t>
  </si>
  <si>
    <t xml:space="preserve">Субсидии бюджетам городских округов на реализацию мероприятий государственной программы Республики Тыва" Доступная среда на 2016 - 2020 годы" 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</si>
  <si>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</si>
  <si>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Субсидии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</si>
  <si>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000 202 33143 04 0000 151</t>
  </si>
  <si>
    <t>Иные межбюджетные трансферты</t>
  </si>
  <si>
    <t>000 202 49999 04 0000 151</t>
  </si>
  <si>
    <t>000 202 49999 00 0000 000</t>
  </si>
  <si>
    <t xml:space="preserve">Иные межбюджетные трансферты, передаваемые бюджетам городских округов образований
</t>
  </si>
  <si>
    <t>Субсидии на поддержку обустройство мест массового отдыха населения (городских парков)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</si>
  <si>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</si>
  <si>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000 202 20299 04 0000 151</t>
  </si>
  <si>
    <t>000 202 25027 04 0000 151</t>
  </si>
  <si>
    <t>000 2 02 29999 04 0000 151</t>
  </si>
  <si>
    <t>Субсидии на реализацию мероприятий по оказанию поддержки детям, оказавшимся в трудной жизненной ситуации</t>
  </si>
  <si>
    <t>Приложение 1</t>
  </si>
  <si>
    <t>к решению Хурала представителей г.Кызыла</t>
  </si>
  <si>
    <t>к решению Хурала представителей города Кызыла</t>
  </si>
  <si>
    <t xml:space="preserve">от  28  декабря  2016 года № 305 </t>
  </si>
  <si>
    <t>от  7 сентября  2017 года № 347</t>
  </si>
</sst>
</file>

<file path=xl/styles.xml><?xml version="1.0" encoding="utf-8"?>
<styleSheet xmlns="http://schemas.openxmlformats.org/spreadsheetml/2006/main">
  <numFmts count="5">
    <numFmt numFmtId="164" formatCode="#,##0.00;[Red]\-#,##0.00;0.00"/>
    <numFmt numFmtId="165" formatCode="#,##0.0;[Red]\-#,##0.0;0.0"/>
    <numFmt numFmtId="166" formatCode="#,##0.0"/>
    <numFmt numFmtId="167" formatCode="#,##0.00_ ;[Red]\-#,##0.00\ "/>
    <numFmt numFmtId="168" formatCode="#,##0.0_ ;[Red]\-#,##0.0\ 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</cellStyleXfs>
  <cellXfs count="62">
    <xf numFmtId="0" fontId="0" fillId="0" borderId="0" xfId="0"/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NumberFormat="1" applyFont="1" applyFill="1" applyBorder="1" applyAlignment="1" applyProtection="1">
      <alignment horizontal="center" vertical="center"/>
      <protection hidden="1"/>
    </xf>
    <xf numFmtId="49" fontId="3" fillId="0" borderId="2" xfId="1" applyNumberFormat="1" applyFont="1" applyFill="1" applyBorder="1" applyAlignment="1" applyProtection="1">
      <alignment horizontal="center" vertical="center"/>
      <protection hidden="1"/>
    </xf>
    <xf numFmtId="49" fontId="2" fillId="0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Font="1"/>
    <xf numFmtId="0" fontId="3" fillId="0" borderId="0" xfId="1" applyFont="1" applyAlignment="1">
      <alignment horizontal="right"/>
    </xf>
    <xf numFmtId="49" fontId="2" fillId="0" borderId="2" xfId="1" applyNumberFormat="1" applyFont="1" applyFill="1" applyBorder="1" applyAlignment="1" applyProtection="1">
      <alignment horizontal="center"/>
      <protection hidden="1"/>
    </xf>
    <xf numFmtId="49" fontId="2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/>
    <xf numFmtId="0" fontId="3" fillId="0" borderId="1" xfId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right"/>
      <protection hidden="1"/>
    </xf>
    <xf numFmtId="0" fontId="3" fillId="0" borderId="0" xfId="1" applyFont="1" applyAlignment="1">
      <alignment horizontal="center" vertical="center"/>
    </xf>
    <xf numFmtId="0" fontId="5" fillId="0" borderId="0" xfId="1" applyFont="1" applyProtection="1"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wrapText="1"/>
      <protection hidden="1"/>
    </xf>
    <xf numFmtId="0" fontId="5" fillId="0" borderId="4" xfId="1" applyNumberFormat="1" applyFont="1" applyFill="1" applyBorder="1" applyAlignment="1" applyProtection="1">
      <alignment wrapText="1"/>
      <protection hidden="1"/>
    </xf>
    <xf numFmtId="0" fontId="7" fillId="0" borderId="4" xfId="0" applyFont="1" applyFill="1" applyBorder="1" applyAlignment="1">
      <alignment wrapText="1"/>
    </xf>
    <xf numFmtId="0" fontId="6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vertical="top" wrapText="1"/>
      <protection hidden="1"/>
    </xf>
    <xf numFmtId="0" fontId="5" fillId="0" borderId="4" xfId="0" applyFont="1" applyBorder="1" applyAlignment="1">
      <alignment horizontal="justify" vertical="top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4" xfId="1" applyNumberFormat="1" applyFont="1" applyFill="1" applyBorder="1" applyAlignment="1" applyProtection="1">
      <alignment wrapText="1"/>
      <protection hidden="1"/>
    </xf>
    <xf numFmtId="0" fontId="8" fillId="0" borderId="4" xfId="0" applyFont="1" applyBorder="1" applyAlignment="1">
      <alignment horizontal="left" vertical="top" wrapText="1" indent="2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167" fontId="3" fillId="0" borderId="0" xfId="1" applyNumberFormat="1" applyFont="1"/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5" xfId="1" applyNumberFormat="1" applyFont="1" applyFill="1" applyBorder="1" applyAlignment="1" applyProtection="1">
      <alignment horizontal="center" vertical="center"/>
      <protection hidden="1"/>
    </xf>
    <xf numFmtId="165" fontId="6" fillId="0" borderId="2" xfId="1" applyNumberFormat="1" applyFont="1" applyFill="1" applyBorder="1" applyAlignment="1" applyProtection="1">
      <alignment horizontal="right" vertical="center"/>
      <protection hidden="1"/>
    </xf>
    <xf numFmtId="165" fontId="5" fillId="0" borderId="2" xfId="1" applyNumberFormat="1" applyFont="1" applyFill="1" applyBorder="1" applyAlignment="1" applyProtection="1">
      <alignment horizontal="right" vertical="center"/>
      <protection hidden="1"/>
    </xf>
    <xf numFmtId="166" fontId="5" fillId="0" borderId="2" xfId="1" applyNumberFormat="1" applyFont="1" applyBorder="1" applyAlignment="1">
      <alignment horizontal="right" vertical="center"/>
    </xf>
    <xf numFmtId="168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7" xfId="1" applyNumberFormat="1" applyFont="1" applyFill="1" applyBorder="1" applyAlignment="1" applyProtection="1">
      <alignment horizontal="left" vertical="top" wrapText="1"/>
      <protection hidden="1"/>
    </xf>
    <xf numFmtId="0" fontId="6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/>
    <xf numFmtId="0" fontId="5" fillId="0" borderId="1" xfId="1" applyFont="1" applyBorder="1" applyProtection="1">
      <protection hidden="1"/>
    </xf>
    <xf numFmtId="168" fontId="5" fillId="0" borderId="2" xfId="1" applyNumberFormat="1" applyFont="1" applyFill="1" applyBorder="1" applyAlignment="1">
      <alignment horizontal="right" vertical="center"/>
    </xf>
    <xf numFmtId="49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top" wrapText="1"/>
      <protection hidden="1"/>
    </xf>
    <xf numFmtId="165" fontId="5" fillId="0" borderId="5" xfId="1" applyNumberFormat="1" applyFont="1" applyBorder="1" applyAlignment="1">
      <alignment horizontal="right" vertical="center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6" fillId="0" borderId="9" xfId="1" applyNumberFormat="1" applyFont="1" applyFill="1" applyBorder="1" applyAlignment="1" applyProtection="1">
      <alignment horizontal="center"/>
      <protection hidden="1"/>
    </xf>
    <xf numFmtId="165" fontId="6" fillId="0" borderId="8" xfId="1" applyNumberFormat="1" applyFont="1" applyFill="1" applyBorder="1" applyAlignment="1" applyProtection="1">
      <alignment horizontal="right" vertical="center"/>
      <protection hidden="1"/>
    </xf>
    <xf numFmtId="165" fontId="5" fillId="0" borderId="2" xfId="1" applyNumberFormat="1" applyFont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right" vertical="center"/>
    </xf>
    <xf numFmtId="165" fontId="8" fillId="0" borderId="2" xfId="1" applyNumberFormat="1" applyFont="1" applyFill="1" applyBorder="1" applyAlignment="1" applyProtection="1">
      <alignment horizontal="right" vertical="center"/>
      <protection hidden="1"/>
    </xf>
    <xf numFmtId="165" fontId="8" fillId="0" borderId="2" xfId="1" applyNumberFormat="1" applyFont="1" applyBorder="1" applyAlignment="1">
      <alignment horizontal="right" vertical="center"/>
    </xf>
    <xf numFmtId="165" fontId="8" fillId="0" borderId="2" xfId="1" applyNumberFormat="1" applyFont="1" applyFill="1" applyBorder="1" applyAlignment="1">
      <alignment horizontal="right" vertical="center"/>
    </xf>
    <xf numFmtId="165" fontId="5" fillId="0" borderId="5" xfId="1" applyNumberFormat="1" applyFont="1" applyFill="1" applyBorder="1" applyAlignment="1" applyProtection="1">
      <alignment horizontal="right" vertical="center"/>
      <protection hidden="1"/>
    </xf>
    <xf numFmtId="165" fontId="6" fillId="0" borderId="5" xfId="1" applyNumberFormat="1" applyFont="1" applyFill="1" applyBorder="1" applyAlignment="1" applyProtection="1">
      <alignment horizontal="right" vertical="center"/>
      <protection hidden="1"/>
    </xf>
    <xf numFmtId="0" fontId="3" fillId="0" borderId="0" xfId="1" applyFont="1" applyAlignment="1" applyProtection="1">
      <alignment horizontal="right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5" fillId="0" borderId="6" xfId="1" applyFont="1" applyBorder="1" applyAlignment="1">
      <alignment horizontal="right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2"/>
  <sheetViews>
    <sheetView tabSelected="1" workbookViewId="0">
      <selection activeCell="B4" sqref="B4:E4"/>
    </sheetView>
  </sheetViews>
  <sheetFormatPr defaultColWidth="9.140625" defaultRowHeight="15.75"/>
  <cols>
    <col min="1" max="1" width="26" style="15" customWidth="1"/>
    <col min="2" max="2" width="66" style="43" customWidth="1"/>
    <col min="3" max="3" width="14.28515625" style="9" customWidth="1"/>
    <col min="4" max="4" width="13.42578125" style="8" customWidth="1"/>
    <col min="5" max="5" width="14" style="8" customWidth="1"/>
    <col min="6" max="189" width="9.140625" style="8" customWidth="1"/>
    <col min="190" max="16384" width="9.140625" style="8"/>
  </cols>
  <sheetData>
    <row r="1" spans="1:5" ht="15" customHeight="1">
      <c r="A1" s="7"/>
      <c r="C1" s="59" t="s">
        <v>137</v>
      </c>
      <c r="D1" s="59"/>
      <c r="E1" s="59"/>
    </row>
    <row r="2" spans="1:5" ht="15" customHeight="1">
      <c r="A2" s="7"/>
      <c r="B2" s="59" t="s">
        <v>139</v>
      </c>
      <c r="C2" s="59"/>
      <c r="D2" s="59"/>
      <c r="E2" s="59"/>
    </row>
    <row r="3" spans="1:5" ht="15" customHeight="1">
      <c r="A3" s="7"/>
      <c r="B3" s="59" t="s">
        <v>141</v>
      </c>
      <c r="C3" s="59"/>
      <c r="D3" s="59"/>
      <c r="E3" s="59"/>
    </row>
    <row r="4" spans="1:5" ht="15" customHeight="1">
      <c r="A4" s="7"/>
      <c r="B4" s="59"/>
      <c r="C4" s="59"/>
      <c r="D4" s="59"/>
      <c r="E4" s="59"/>
    </row>
    <row r="5" spans="1:5" ht="15" customHeight="1">
      <c r="A5" s="7"/>
      <c r="B5" s="59" t="s">
        <v>97</v>
      </c>
      <c r="C5" s="59"/>
      <c r="D5" s="59"/>
      <c r="E5" s="59"/>
    </row>
    <row r="6" spans="1:5" ht="15" customHeight="1">
      <c r="A6" s="7"/>
      <c r="C6" s="59" t="s">
        <v>138</v>
      </c>
      <c r="D6" s="59"/>
      <c r="E6" s="59"/>
    </row>
    <row r="7" spans="1:5" ht="15" customHeight="1">
      <c r="A7" s="7"/>
      <c r="C7" s="59" t="s">
        <v>140</v>
      </c>
      <c r="D7" s="59"/>
      <c r="E7" s="59"/>
    </row>
    <row r="8" spans="1:5" ht="12.75">
      <c r="A8" s="7"/>
      <c r="B8" s="59"/>
      <c r="C8" s="59"/>
    </row>
    <row r="9" spans="1:5" ht="36.75" customHeight="1">
      <c r="A9" s="60" t="s">
        <v>92</v>
      </c>
      <c r="B9" s="60"/>
      <c r="C9" s="60"/>
      <c r="D9" s="60"/>
      <c r="E9" s="60"/>
    </row>
    <row r="10" spans="1:5">
      <c r="A10" s="7"/>
      <c r="B10" s="16"/>
      <c r="C10" s="61" t="s">
        <v>95</v>
      </c>
      <c r="D10" s="61"/>
      <c r="E10" s="61"/>
    </row>
    <row r="11" spans="1:5" ht="54" customHeight="1">
      <c r="A11" s="42" t="s">
        <v>64</v>
      </c>
      <c r="B11" s="17" t="s">
        <v>63</v>
      </c>
      <c r="C11" s="32" t="s">
        <v>112</v>
      </c>
      <c r="D11" s="32" t="s">
        <v>110</v>
      </c>
      <c r="E11" s="17" t="s">
        <v>111</v>
      </c>
    </row>
    <row r="12" spans="1:5">
      <c r="A12" s="4" t="s">
        <v>62</v>
      </c>
      <c r="B12" s="18" t="s">
        <v>61</v>
      </c>
      <c r="C12" s="34">
        <f>C13+C15+C17+C21+C24+C25+C33+C35+C36+C42+C43</f>
        <v>713075</v>
      </c>
      <c r="D12" s="34">
        <f t="shared" ref="D12:E12" si="0">D13+D15+D17+D21+D24+D25+D33+D35+D36+D42+D43</f>
        <v>0</v>
      </c>
      <c r="E12" s="34">
        <f t="shared" si="0"/>
        <v>713075</v>
      </c>
    </row>
    <row r="13" spans="1:5">
      <c r="A13" s="4" t="s">
        <v>60</v>
      </c>
      <c r="B13" s="18" t="s">
        <v>59</v>
      </c>
      <c r="C13" s="34">
        <f>C14</f>
        <v>418481</v>
      </c>
      <c r="D13" s="34">
        <f t="shared" ref="D13:E13" si="1">D14</f>
        <v>0</v>
      </c>
      <c r="E13" s="34">
        <f t="shared" si="1"/>
        <v>418481</v>
      </c>
    </row>
    <row r="14" spans="1:5">
      <c r="A14" s="3" t="s">
        <v>58</v>
      </c>
      <c r="B14" s="19" t="s">
        <v>57</v>
      </c>
      <c r="C14" s="35">
        <v>418481</v>
      </c>
      <c r="D14" s="38"/>
      <c r="E14" s="37">
        <f t="shared" ref="E14:E85" si="2">C14+D14</f>
        <v>418481</v>
      </c>
    </row>
    <row r="15" spans="1:5" ht="47.25">
      <c r="A15" s="4" t="s">
        <v>76</v>
      </c>
      <c r="B15" s="18" t="s">
        <v>73</v>
      </c>
      <c r="C15" s="34">
        <f>C16</f>
        <v>5452</v>
      </c>
      <c r="D15" s="34">
        <f t="shared" ref="D15:E15" si="3">D16</f>
        <v>0</v>
      </c>
      <c r="E15" s="34">
        <f t="shared" si="3"/>
        <v>5452</v>
      </c>
    </row>
    <row r="16" spans="1:5" ht="31.5">
      <c r="A16" s="3" t="s">
        <v>74</v>
      </c>
      <c r="B16" s="20" t="s">
        <v>75</v>
      </c>
      <c r="C16" s="35">
        <v>5452</v>
      </c>
      <c r="D16" s="38"/>
      <c r="E16" s="37">
        <f t="shared" si="2"/>
        <v>5452</v>
      </c>
    </row>
    <row r="17" spans="1:5">
      <c r="A17" s="4" t="s">
        <v>56</v>
      </c>
      <c r="B17" s="18" t="s">
        <v>55</v>
      </c>
      <c r="C17" s="34">
        <f>C18+C19+C20</f>
        <v>80000</v>
      </c>
      <c r="D17" s="34">
        <f t="shared" ref="D17:E17" si="4">D18+D19+D20</f>
        <v>0</v>
      </c>
      <c r="E17" s="34">
        <f t="shared" si="4"/>
        <v>80000</v>
      </c>
    </row>
    <row r="18" spans="1:5" ht="31.5">
      <c r="A18" s="3" t="s">
        <v>54</v>
      </c>
      <c r="B18" s="19" t="s">
        <v>53</v>
      </c>
      <c r="C18" s="35">
        <v>73100</v>
      </c>
      <c r="D18" s="38"/>
      <c r="E18" s="37">
        <f t="shared" si="2"/>
        <v>73100</v>
      </c>
    </row>
    <row r="19" spans="1:5">
      <c r="A19" s="3" t="s">
        <v>52</v>
      </c>
      <c r="B19" s="19" t="s">
        <v>51</v>
      </c>
      <c r="C19" s="35">
        <v>580</v>
      </c>
      <c r="D19" s="38"/>
      <c r="E19" s="37">
        <f t="shared" si="2"/>
        <v>580</v>
      </c>
    </row>
    <row r="20" spans="1:5" ht="31.5">
      <c r="A20" s="3" t="s">
        <v>77</v>
      </c>
      <c r="B20" s="19" t="s">
        <v>78</v>
      </c>
      <c r="C20" s="35">
        <v>6320</v>
      </c>
      <c r="D20" s="38"/>
      <c r="E20" s="37">
        <f t="shared" si="2"/>
        <v>6320</v>
      </c>
    </row>
    <row r="21" spans="1:5">
      <c r="A21" s="4" t="s">
        <v>50</v>
      </c>
      <c r="B21" s="18" t="s">
        <v>49</v>
      </c>
      <c r="C21" s="34">
        <f>C22+C23</f>
        <v>107414</v>
      </c>
      <c r="D21" s="34">
        <f t="shared" ref="D21:E21" si="5">D22+D23</f>
        <v>0</v>
      </c>
      <c r="E21" s="34">
        <f t="shared" si="5"/>
        <v>107414</v>
      </c>
    </row>
    <row r="22" spans="1:5">
      <c r="A22" s="3" t="s">
        <v>48</v>
      </c>
      <c r="B22" s="19" t="s">
        <v>47</v>
      </c>
      <c r="C22" s="35">
        <v>26535</v>
      </c>
      <c r="D22" s="38"/>
      <c r="E22" s="37">
        <f t="shared" si="2"/>
        <v>26535</v>
      </c>
    </row>
    <row r="23" spans="1:5">
      <c r="A23" s="3" t="s">
        <v>46</v>
      </c>
      <c r="B23" s="19" t="s">
        <v>45</v>
      </c>
      <c r="C23" s="35">
        <v>80879</v>
      </c>
      <c r="D23" s="38"/>
      <c r="E23" s="37">
        <f t="shared" si="2"/>
        <v>80879</v>
      </c>
    </row>
    <row r="24" spans="1:5">
      <c r="A24" s="4" t="s">
        <v>44</v>
      </c>
      <c r="B24" s="18" t="s">
        <v>43</v>
      </c>
      <c r="C24" s="34">
        <v>23369</v>
      </c>
      <c r="D24" s="34"/>
      <c r="E24" s="34">
        <v>23369</v>
      </c>
    </row>
    <row r="25" spans="1:5" ht="47.25">
      <c r="A25" s="4" t="s">
        <v>42</v>
      </c>
      <c r="B25" s="21" t="s">
        <v>41</v>
      </c>
      <c r="C25" s="34">
        <f>C26+C29+C31</f>
        <v>32329</v>
      </c>
      <c r="D25" s="34">
        <f t="shared" ref="D25:E25" si="6">D26+D29+D31</f>
        <v>0</v>
      </c>
      <c r="E25" s="34">
        <f t="shared" si="6"/>
        <v>32329</v>
      </c>
    </row>
    <row r="26" spans="1:5" ht="94.5">
      <c r="A26" s="4" t="s">
        <v>40</v>
      </c>
      <c r="B26" s="18" t="s">
        <v>39</v>
      </c>
      <c r="C26" s="34">
        <f>C27+C28</f>
        <v>17900</v>
      </c>
      <c r="D26" s="34">
        <f t="shared" ref="D26:E26" si="7">D27+D28</f>
        <v>0</v>
      </c>
      <c r="E26" s="34">
        <f t="shared" si="7"/>
        <v>17900</v>
      </c>
    </row>
    <row r="27" spans="1:5" ht="78.75">
      <c r="A27" s="3" t="s">
        <v>38</v>
      </c>
      <c r="B27" s="19" t="s">
        <v>37</v>
      </c>
      <c r="C27" s="35">
        <f>17000-711</f>
        <v>16289</v>
      </c>
      <c r="D27" s="38"/>
      <c r="E27" s="37">
        <f t="shared" si="2"/>
        <v>16289</v>
      </c>
    </row>
    <row r="28" spans="1:5" ht="78.75">
      <c r="A28" s="3" t="s">
        <v>36</v>
      </c>
      <c r="B28" s="19" t="s">
        <v>35</v>
      </c>
      <c r="C28" s="35">
        <f>900+711</f>
        <v>1611</v>
      </c>
      <c r="D28" s="38"/>
      <c r="E28" s="37">
        <f t="shared" si="2"/>
        <v>1611</v>
      </c>
    </row>
    <row r="29" spans="1:5" ht="31.5">
      <c r="A29" s="4" t="s">
        <v>34</v>
      </c>
      <c r="B29" s="18" t="s">
        <v>33</v>
      </c>
      <c r="C29" s="34">
        <f>C30</f>
        <v>513</v>
      </c>
      <c r="D29" s="34">
        <f t="shared" ref="D29:E29" si="8">D30</f>
        <v>0</v>
      </c>
      <c r="E29" s="34">
        <f t="shared" si="8"/>
        <v>513</v>
      </c>
    </row>
    <row r="30" spans="1:5" ht="47.25">
      <c r="A30" s="3" t="s">
        <v>32</v>
      </c>
      <c r="B30" s="19" t="s">
        <v>31</v>
      </c>
      <c r="C30" s="35">
        <v>513</v>
      </c>
      <c r="D30" s="38"/>
      <c r="E30" s="37">
        <f t="shared" si="2"/>
        <v>513</v>
      </c>
    </row>
    <row r="31" spans="1:5" ht="94.5">
      <c r="A31" s="4" t="s">
        <v>30</v>
      </c>
      <c r="B31" s="18" t="s">
        <v>29</v>
      </c>
      <c r="C31" s="34">
        <f>C32</f>
        <v>13916</v>
      </c>
      <c r="D31" s="34">
        <f t="shared" ref="D31:E31" si="9">D32</f>
        <v>0</v>
      </c>
      <c r="E31" s="34">
        <f t="shared" si="9"/>
        <v>13916</v>
      </c>
    </row>
    <row r="32" spans="1:5" ht="78.75">
      <c r="A32" s="3" t="s">
        <v>28</v>
      </c>
      <c r="B32" s="19" t="s">
        <v>27</v>
      </c>
      <c r="C32" s="35">
        <v>13916</v>
      </c>
      <c r="D32" s="38"/>
      <c r="E32" s="37">
        <f t="shared" si="2"/>
        <v>13916</v>
      </c>
    </row>
    <row r="33" spans="1:5" ht="31.5">
      <c r="A33" s="4" t="s">
        <v>26</v>
      </c>
      <c r="B33" s="18" t="s">
        <v>25</v>
      </c>
      <c r="C33" s="34">
        <f>C34</f>
        <v>5684</v>
      </c>
      <c r="D33" s="34">
        <f t="shared" ref="D33:E33" si="10">D34</f>
        <v>0</v>
      </c>
      <c r="E33" s="34">
        <f t="shared" si="10"/>
        <v>5684</v>
      </c>
    </row>
    <row r="34" spans="1:5">
      <c r="A34" s="3" t="s">
        <v>24</v>
      </c>
      <c r="B34" s="19" t="s">
        <v>23</v>
      </c>
      <c r="C34" s="35">
        <v>5684</v>
      </c>
      <c r="D34" s="38"/>
      <c r="E34" s="37">
        <f t="shared" si="2"/>
        <v>5684</v>
      </c>
    </row>
    <row r="35" spans="1:5" ht="31.5" hidden="1">
      <c r="A35" s="4" t="s">
        <v>82</v>
      </c>
      <c r="B35" s="18" t="s">
        <v>83</v>
      </c>
      <c r="C35" s="34"/>
      <c r="D35" s="38"/>
      <c r="E35" s="37">
        <f t="shared" si="2"/>
        <v>0</v>
      </c>
    </row>
    <row r="36" spans="1:5" ht="31.5">
      <c r="A36" s="10" t="s">
        <v>22</v>
      </c>
      <c r="B36" s="18" t="s">
        <v>21</v>
      </c>
      <c r="C36" s="34">
        <f>C37+C39</f>
        <v>27826</v>
      </c>
      <c r="D36" s="34">
        <f t="shared" ref="D36:E36" si="11">D37+D39</f>
        <v>0</v>
      </c>
      <c r="E36" s="34">
        <f t="shared" si="11"/>
        <v>27826</v>
      </c>
    </row>
    <row r="37" spans="1:5" ht="94.5">
      <c r="A37" s="4" t="s">
        <v>20</v>
      </c>
      <c r="B37" s="18" t="s">
        <v>19</v>
      </c>
      <c r="C37" s="34">
        <f>C38</f>
        <v>10238</v>
      </c>
      <c r="D37" s="34">
        <f t="shared" ref="D37:E37" si="12">D38</f>
        <v>0</v>
      </c>
      <c r="E37" s="34">
        <f t="shared" si="12"/>
        <v>10238</v>
      </c>
    </row>
    <row r="38" spans="1:5" ht="94.5">
      <c r="A38" s="3" t="s">
        <v>18</v>
      </c>
      <c r="B38" s="19" t="s">
        <v>17</v>
      </c>
      <c r="C38" s="35">
        <v>10238</v>
      </c>
      <c r="D38" s="38"/>
      <c r="E38" s="37">
        <f t="shared" si="2"/>
        <v>10238</v>
      </c>
    </row>
    <row r="39" spans="1:5" ht="78.75">
      <c r="A39" s="4" t="s">
        <v>16</v>
      </c>
      <c r="B39" s="18" t="s">
        <v>15</v>
      </c>
      <c r="C39" s="34">
        <f>C40+C41</f>
        <v>17588</v>
      </c>
      <c r="D39" s="34">
        <f t="shared" ref="D39:E39" si="13">D40+D41</f>
        <v>0</v>
      </c>
      <c r="E39" s="34">
        <f t="shared" si="13"/>
        <v>17588</v>
      </c>
    </row>
    <row r="40" spans="1:5" ht="47.25">
      <c r="A40" s="3" t="s">
        <v>14</v>
      </c>
      <c r="B40" s="19" t="s">
        <v>13</v>
      </c>
      <c r="C40" s="35">
        <v>12000</v>
      </c>
      <c r="D40" s="38"/>
      <c r="E40" s="37">
        <f t="shared" si="2"/>
        <v>12000</v>
      </c>
    </row>
    <row r="41" spans="1:5" ht="31.5">
      <c r="A41" s="3" t="s">
        <v>80</v>
      </c>
      <c r="B41" s="22" t="s">
        <v>81</v>
      </c>
      <c r="C41" s="35">
        <v>5588</v>
      </c>
      <c r="D41" s="38"/>
      <c r="E41" s="37">
        <f t="shared" si="2"/>
        <v>5588</v>
      </c>
    </row>
    <row r="42" spans="1:5">
      <c r="A42" s="4" t="s">
        <v>12</v>
      </c>
      <c r="B42" s="18" t="s">
        <v>11</v>
      </c>
      <c r="C42" s="34">
        <v>12520</v>
      </c>
      <c r="D42" s="34"/>
      <c r="E42" s="34">
        <f>C42+D42</f>
        <v>12520</v>
      </c>
    </row>
    <row r="43" spans="1:5" hidden="1">
      <c r="A43" s="11" t="s">
        <v>84</v>
      </c>
      <c r="B43" s="18" t="s">
        <v>85</v>
      </c>
      <c r="C43" s="34"/>
      <c r="D43" s="38"/>
      <c r="E43" s="37">
        <f t="shared" si="2"/>
        <v>0</v>
      </c>
    </row>
    <row r="44" spans="1:5">
      <c r="A44" s="2" t="s">
        <v>10</v>
      </c>
      <c r="B44" s="18" t="s">
        <v>9</v>
      </c>
      <c r="C44" s="34">
        <f>C45+C84</f>
        <v>1892917.3045199995</v>
      </c>
      <c r="D44" s="34">
        <f t="shared" ref="D44:E44" si="14">D45+D84</f>
        <v>15589.233</v>
      </c>
      <c r="E44" s="34">
        <f t="shared" si="14"/>
        <v>1908506.5375199995</v>
      </c>
    </row>
    <row r="45" spans="1:5" ht="31.5">
      <c r="A45" s="2" t="s">
        <v>8</v>
      </c>
      <c r="B45" s="18" t="s">
        <v>7</v>
      </c>
      <c r="C45" s="34">
        <f>C48+C64+C46+C82</f>
        <v>1893030.7924799996</v>
      </c>
      <c r="D45" s="34">
        <f t="shared" ref="D45:E45" si="15">D48+D64+D46+D82</f>
        <v>15589.233</v>
      </c>
      <c r="E45" s="34">
        <f t="shared" si="15"/>
        <v>1908620.0254799996</v>
      </c>
    </row>
    <row r="46" spans="1:5" ht="31.5">
      <c r="A46" s="2" t="s">
        <v>101</v>
      </c>
      <c r="B46" s="18" t="s">
        <v>6</v>
      </c>
      <c r="C46" s="34">
        <f>C47</f>
        <v>23853.7</v>
      </c>
      <c r="D46" s="34">
        <f t="shared" ref="D46:E46" si="16">D47</f>
        <v>0</v>
      </c>
      <c r="E46" s="34">
        <f t="shared" si="16"/>
        <v>23853.7</v>
      </c>
    </row>
    <row r="47" spans="1:5" ht="31.5">
      <c r="A47" s="1" t="s">
        <v>98</v>
      </c>
      <c r="B47" s="19" t="s">
        <v>108</v>
      </c>
      <c r="C47" s="35">
        <v>23853.7</v>
      </c>
      <c r="D47" s="38"/>
      <c r="E47" s="37">
        <f t="shared" si="2"/>
        <v>23853.7</v>
      </c>
    </row>
    <row r="48" spans="1:5">
      <c r="A48" s="2" t="s">
        <v>102</v>
      </c>
      <c r="B48" s="18" t="s">
        <v>86</v>
      </c>
      <c r="C48" s="34">
        <f t="shared" ref="C48:D48" si="17">C49+C55+C50+C51+C52+C53+C54</f>
        <v>241562.09247999999</v>
      </c>
      <c r="D48" s="34">
        <f t="shared" si="17"/>
        <v>0</v>
      </c>
      <c r="E48" s="34">
        <f>E49+E55+E50+E51+E52+E53+E54</f>
        <v>241562.09247999999</v>
      </c>
    </row>
    <row r="49" spans="1:5" ht="63">
      <c r="A49" s="3" t="s">
        <v>100</v>
      </c>
      <c r="B49" s="19" t="s">
        <v>99</v>
      </c>
      <c r="C49" s="35">
        <v>30000</v>
      </c>
      <c r="D49" s="35"/>
      <c r="E49" s="35">
        <f t="shared" si="2"/>
        <v>30000</v>
      </c>
    </row>
    <row r="50" spans="1:5" ht="31.5">
      <c r="A50" s="3" t="s">
        <v>119</v>
      </c>
      <c r="B50" s="19" t="s">
        <v>118</v>
      </c>
      <c r="C50" s="35">
        <v>45890</v>
      </c>
      <c r="D50" s="35"/>
      <c r="E50" s="35">
        <f t="shared" si="2"/>
        <v>45890</v>
      </c>
    </row>
    <row r="51" spans="1:5" ht="31.5">
      <c r="A51" s="3" t="s">
        <v>120</v>
      </c>
      <c r="B51" s="19" t="s">
        <v>131</v>
      </c>
      <c r="C51" s="35">
        <v>3279.3</v>
      </c>
      <c r="D51" s="35"/>
      <c r="E51" s="35">
        <f t="shared" si="2"/>
        <v>3279.3</v>
      </c>
    </row>
    <row r="52" spans="1:5" ht="47.25">
      <c r="A52" s="3" t="s">
        <v>122</v>
      </c>
      <c r="B52" s="19" t="s">
        <v>121</v>
      </c>
      <c r="C52" s="35"/>
      <c r="D52" s="35"/>
      <c r="E52" s="35">
        <f t="shared" si="2"/>
        <v>0</v>
      </c>
    </row>
    <row r="53" spans="1:5" ht="126">
      <c r="A53" s="3" t="s">
        <v>133</v>
      </c>
      <c r="B53" s="19" t="s">
        <v>132</v>
      </c>
      <c r="C53" s="35">
        <v>113029.37248000001</v>
      </c>
      <c r="D53" s="35"/>
      <c r="E53" s="35">
        <f t="shared" si="2"/>
        <v>113029.37248000001</v>
      </c>
    </row>
    <row r="54" spans="1:5" ht="47.25">
      <c r="A54" s="3" t="s">
        <v>134</v>
      </c>
      <c r="B54" s="19" t="s">
        <v>121</v>
      </c>
      <c r="C54" s="35">
        <v>6724</v>
      </c>
      <c r="D54" s="35"/>
      <c r="E54" s="35">
        <f t="shared" si="2"/>
        <v>6724</v>
      </c>
    </row>
    <row r="55" spans="1:5">
      <c r="A55" s="1" t="s">
        <v>135</v>
      </c>
      <c r="B55" s="23" t="s">
        <v>88</v>
      </c>
      <c r="C55" s="35">
        <f t="shared" ref="C55:D55" si="18">C56+C57+C58+C59+C60+C61+C62+C63</f>
        <v>42639.42</v>
      </c>
      <c r="D55" s="35">
        <f t="shared" si="18"/>
        <v>0</v>
      </c>
      <c r="E55" s="35">
        <f>E56+E57+E58+E59+E60+E61+E62+E63</f>
        <v>42639.42</v>
      </c>
    </row>
    <row r="56" spans="1:5" ht="123.75" customHeight="1">
      <c r="A56" s="1"/>
      <c r="B56" s="19" t="s">
        <v>89</v>
      </c>
      <c r="C56" s="35">
        <v>5591</v>
      </c>
      <c r="D56" s="38"/>
      <c r="E56" s="45">
        <f t="shared" si="2"/>
        <v>5591</v>
      </c>
    </row>
    <row r="57" spans="1:5">
      <c r="A57" s="1"/>
      <c r="B57" s="24" t="s">
        <v>65</v>
      </c>
      <c r="C57" s="35">
        <v>7920.4</v>
      </c>
      <c r="D57" s="38"/>
      <c r="E57" s="45">
        <f t="shared" si="2"/>
        <v>7920.4</v>
      </c>
    </row>
    <row r="58" spans="1:5" ht="78.75">
      <c r="A58" s="1"/>
      <c r="B58" s="24" t="s">
        <v>87</v>
      </c>
      <c r="C58" s="35">
        <v>25535.1</v>
      </c>
      <c r="D58" s="36"/>
      <c r="E58" s="45">
        <f t="shared" si="2"/>
        <v>25535.1</v>
      </c>
    </row>
    <row r="59" spans="1:5" ht="105" customHeight="1">
      <c r="A59" s="1"/>
      <c r="B59" s="24" t="s">
        <v>117</v>
      </c>
      <c r="C59" s="36"/>
      <c r="D59" s="36"/>
      <c r="E59" s="45">
        <f>C59+D59</f>
        <v>0</v>
      </c>
    </row>
    <row r="60" spans="1:5" ht="47.25">
      <c r="A60" s="1"/>
      <c r="B60" s="19" t="s">
        <v>123</v>
      </c>
      <c r="C60" s="36">
        <f>265.5+88.4</f>
        <v>353.9</v>
      </c>
      <c r="D60" s="36"/>
      <c r="E60" s="45">
        <f t="shared" ref="E60:E63" si="19">C60+D60</f>
        <v>353.9</v>
      </c>
    </row>
    <row r="61" spans="1:5" ht="31.5">
      <c r="A61" s="1"/>
      <c r="B61" s="19" t="s">
        <v>118</v>
      </c>
      <c r="C61" s="36">
        <v>2416</v>
      </c>
      <c r="D61" s="36"/>
      <c r="E61" s="45">
        <f t="shared" si="19"/>
        <v>2416</v>
      </c>
    </row>
    <row r="62" spans="1:5" ht="47.25">
      <c r="A62" s="3"/>
      <c r="B62" s="19" t="s">
        <v>125</v>
      </c>
      <c r="C62" s="36">
        <f>20.8+394.22</f>
        <v>415.02000000000004</v>
      </c>
      <c r="D62" s="36"/>
      <c r="E62" s="45">
        <f t="shared" si="19"/>
        <v>415.02000000000004</v>
      </c>
    </row>
    <row r="63" spans="1:5" ht="31.5">
      <c r="A63" s="3"/>
      <c r="B63" s="19" t="s">
        <v>136</v>
      </c>
      <c r="C63" s="36">
        <v>408</v>
      </c>
      <c r="D63" s="36"/>
      <c r="E63" s="45">
        <f t="shared" si="19"/>
        <v>408</v>
      </c>
    </row>
    <row r="64" spans="1:5">
      <c r="A64" s="2" t="s">
        <v>5</v>
      </c>
      <c r="B64" s="21" t="s">
        <v>90</v>
      </c>
      <c r="C64" s="34">
        <f>C66+C65+C68+C80+C67+C81</f>
        <v>1625603.9999999998</v>
      </c>
      <c r="D64" s="34">
        <f t="shared" ref="D64:E64" si="20">D66+D65+D68+D80+D67+D81</f>
        <v>15589.233</v>
      </c>
      <c r="E64" s="34">
        <f t="shared" si="20"/>
        <v>1641193.2329999998</v>
      </c>
    </row>
    <row r="65" spans="1:5" ht="31.5">
      <c r="A65" s="5" t="s">
        <v>103</v>
      </c>
      <c r="B65" s="19" t="s">
        <v>4</v>
      </c>
      <c r="C65" s="35">
        <v>48947.3</v>
      </c>
      <c r="D65" s="52">
        <v>15589.233</v>
      </c>
      <c r="E65" s="53">
        <f t="shared" si="2"/>
        <v>64536.533000000003</v>
      </c>
    </row>
    <row r="66" spans="1:5" ht="47.25">
      <c r="A66" s="5" t="s">
        <v>104</v>
      </c>
      <c r="B66" s="19" t="s">
        <v>3</v>
      </c>
      <c r="C66" s="35">
        <v>954.4</v>
      </c>
      <c r="D66" s="52"/>
      <c r="E66" s="53">
        <f t="shared" si="2"/>
        <v>954.4</v>
      </c>
    </row>
    <row r="67" spans="1:5" ht="47.25">
      <c r="A67" s="5" t="s">
        <v>109</v>
      </c>
      <c r="B67" s="19" t="s">
        <v>2</v>
      </c>
      <c r="C67" s="35">
        <v>76443.3</v>
      </c>
      <c r="D67" s="35"/>
      <c r="E67" s="53">
        <f t="shared" si="2"/>
        <v>76443.3</v>
      </c>
    </row>
    <row r="68" spans="1:5" ht="31.5">
      <c r="A68" s="5" t="s">
        <v>105</v>
      </c>
      <c r="B68" s="19" t="s">
        <v>91</v>
      </c>
      <c r="C68" s="35">
        <f>C69+C72+C73+C74+C75+C76+C77+C78+C79</f>
        <v>1346678.5999999999</v>
      </c>
      <c r="D68" s="35">
        <f t="shared" ref="D68:E68" si="21">D69+D72+D73+D74+D75+D76+D77+D78+D79</f>
        <v>0</v>
      </c>
      <c r="E68" s="35">
        <f t="shared" si="21"/>
        <v>1346678.5999999999</v>
      </c>
    </row>
    <row r="69" spans="1:5" s="12" customFormat="1" ht="78.75">
      <c r="A69" s="6"/>
      <c r="B69" s="25" t="s">
        <v>66</v>
      </c>
      <c r="C69" s="54">
        <f>C70+C71</f>
        <v>1201760</v>
      </c>
      <c r="D69" s="54">
        <f>D70+D71</f>
        <v>0</v>
      </c>
      <c r="E69" s="54">
        <f t="shared" ref="E69" si="22">E70+E71</f>
        <v>1201760</v>
      </c>
    </row>
    <row r="70" spans="1:5" s="12" customFormat="1">
      <c r="A70" s="6"/>
      <c r="B70" s="29" t="s">
        <v>79</v>
      </c>
      <c r="C70" s="54">
        <v>839838</v>
      </c>
      <c r="D70" s="55"/>
      <c r="E70" s="56">
        <f t="shared" si="2"/>
        <v>839838</v>
      </c>
    </row>
    <row r="71" spans="1:5" s="12" customFormat="1">
      <c r="A71" s="6"/>
      <c r="B71" s="26" t="s">
        <v>96</v>
      </c>
      <c r="C71" s="54">
        <v>361922</v>
      </c>
      <c r="D71" s="55"/>
      <c r="E71" s="56">
        <f t="shared" si="2"/>
        <v>361922</v>
      </c>
    </row>
    <row r="72" spans="1:5" s="12" customFormat="1" ht="31.5">
      <c r="A72" s="6"/>
      <c r="B72" s="27" t="s">
        <v>69</v>
      </c>
      <c r="C72" s="54">
        <v>52518.3</v>
      </c>
      <c r="D72" s="55"/>
      <c r="E72" s="56">
        <f t="shared" si="2"/>
        <v>52518.3</v>
      </c>
    </row>
    <row r="73" spans="1:5" s="12" customFormat="1" ht="47.25">
      <c r="A73" s="6"/>
      <c r="B73" s="27" t="s">
        <v>68</v>
      </c>
      <c r="C73" s="54">
        <v>30268.2</v>
      </c>
      <c r="D73" s="55"/>
      <c r="E73" s="56">
        <f t="shared" si="2"/>
        <v>30268.2</v>
      </c>
    </row>
    <row r="74" spans="1:5" s="12" customFormat="1" ht="63">
      <c r="A74" s="6"/>
      <c r="B74" s="27" t="s">
        <v>93</v>
      </c>
      <c r="C74" s="54">
        <v>11013</v>
      </c>
      <c r="D74" s="55"/>
      <c r="E74" s="56">
        <f t="shared" si="2"/>
        <v>11013</v>
      </c>
    </row>
    <row r="75" spans="1:5" s="12" customFormat="1" ht="63">
      <c r="A75" s="6"/>
      <c r="B75" s="27" t="s">
        <v>70</v>
      </c>
      <c r="C75" s="54">
        <v>2186</v>
      </c>
      <c r="D75" s="55"/>
      <c r="E75" s="56">
        <f t="shared" si="2"/>
        <v>2186</v>
      </c>
    </row>
    <row r="76" spans="1:5" ht="31.5">
      <c r="A76" s="6"/>
      <c r="B76" s="26" t="s">
        <v>71</v>
      </c>
      <c r="C76" s="54">
        <v>1123.7</v>
      </c>
      <c r="D76" s="55"/>
      <c r="E76" s="56">
        <f t="shared" si="2"/>
        <v>1123.7</v>
      </c>
    </row>
    <row r="77" spans="1:5" ht="47.25">
      <c r="A77" s="30"/>
      <c r="B77" s="26" t="s">
        <v>67</v>
      </c>
      <c r="C77" s="54">
        <v>407</v>
      </c>
      <c r="D77" s="55"/>
      <c r="E77" s="56">
        <f t="shared" si="2"/>
        <v>407</v>
      </c>
    </row>
    <row r="78" spans="1:5" ht="47.25">
      <c r="A78" s="30"/>
      <c r="B78" s="28" t="s">
        <v>94</v>
      </c>
      <c r="C78" s="54">
        <v>372</v>
      </c>
      <c r="D78" s="55"/>
      <c r="E78" s="56">
        <f t="shared" si="2"/>
        <v>372</v>
      </c>
    </row>
    <row r="79" spans="1:5" s="12" customFormat="1" ht="66.75" customHeight="1">
      <c r="A79" s="3"/>
      <c r="B79" s="28" t="s">
        <v>1</v>
      </c>
      <c r="C79" s="54">
        <v>47030.400000000001</v>
      </c>
      <c r="D79" s="55"/>
      <c r="E79" s="56">
        <f t="shared" si="2"/>
        <v>47030.400000000001</v>
      </c>
    </row>
    <row r="80" spans="1:5" ht="98.25" customHeight="1">
      <c r="A80" s="33" t="s">
        <v>107</v>
      </c>
      <c r="B80" s="39" t="s">
        <v>106</v>
      </c>
      <c r="C80" s="57">
        <v>152580.4</v>
      </c>
      <c r="D80" s="48"/>
      <c r="E80" s="48">
        <f t="shared" si="2"/>
        <v>152580.4</v>
      </c>
    </row>
    <row r="81" spans="1:5" ht="47.25">
      <c r="A81" s="3" t="s">
        <v>126</v>
      </c>
      <c r="B81" s="41" t="s">
        <v>124</v>
      </c>
      <c r="C81" s="48"/>
      <c r="D81" s="48"/>
      <c r="E81" s="48">
        <f t="shared" si="2"/>
        <v>0</v>
      </c>
    </row>
    <row r="82" spans="1:5">
      <c r="A82" s="4" t="s">
        <v>129</v>
      </c>
      <c r="B82" s="21" t="s">
        <v>127</v>
      </c>
      <c r="C82" s="58">
        <f t="shared" ref="C82:D82" si="23">C83</f>
        <v>2011</v>
      </c>
      <c r="D82" s="58">
        <f t="shared" si="23"/>
        <v>0</v>
      </c>
      <c r="E82" s="58">
        <f>E83</f>
        <v>2011</v>
      </c>
    </row>
    <row r="83" spans="1:5" ht="33.75" customHeight="1">
      <c r="A83" s="3" t="s">
        <v>128</v>
      </c>
      <c r="B83" s="41" t="s">
        <v>130</v>
      </c>
      <c r="C83" s="48">
        <v>2011</v>
      </c>
      <c r="D83" s="57"/>
      <c r="E83" s="48">
        <f t="shared" si="2"/>
        <v>2011</v>
      </c>
    </row>
    <row r="84" spans="1:5" ht="47.25">
      <c r="A84" s="4" t="s">
        <v>116</v>
      </c>
      <c r="B84" s="40" t="s">
        <v>113</v>
      </c>
      <c r="C84" s="34">
        <f>C85</f>
        <v>-113.48796</v>
      </c>
      <c r="D84" s="34">
        <f t="shared" ref="D84:E84" si="24">D85</f>
        <v>0</v>
      </c>
      <c r="E84" s="34">
        <f t="shared" si="24"/>
        <v>-113.48796</v>
      </c>
    </row>
    <row r="85" spans="1:5" ht="48" thickBot="1">
      <c r="A85" s="46" t="s">
        <v>115</v>
      </c>
      <c r="B85" s="47" t="s">
        <v>114</v>
      </c>
      <c r="C85" s="48">
        <v>-113.48796</v>
      </c>
      <c r="D85" s="48"/>
      <c r="E85" s="48">
        <f t="shared" si="2"/>
        <v>-113.48796</v>
      </c>
    </row>
    <row r="86" spans="1:5" ht="16.5" thickBot="1">
      <c r="A86" s="49" t="s">
        <v>0</v>
      </c>
      <c r="B86" s="50" t="s">
        <v>72</v>
      </c>
      <c r="C86" s="51">
        <f>C12+C44</f>
        <v>2605992.3045199998</v>
      </c>
      <c r="D86" s="51">
        <f>D12+D44</f>
        <v>15589.233</v>
      </c>
      <c r="E86" s="51">
        <f>E12+E44</f>
        <v>2621581.5375199998</v>
      </c>
    </row>
    <row r="87" spans="1:5">
      <c r="A87" s="13"/>
      <c r="B87" s="44"/>
      <c r="C87" s="14"/>
      <c r="E87" s="31"/>
    </row>
    <row r="92" spans="1:5">
      <c r="A92" s="8"/>
    </row>
  </sheetData>
  <mergeCells count="10">
    <mergeCell ref="B8:C8"/>
    <mergeCell ref="C6:E6"/>
    <mergeCell ref="C7:E7"/>
    <mergeCell ref="A9:E9"/>
    <mergeCell ref="C10:E10"/>
    <mergeCell ref="C1:E1"/>
    <mergeCell ref="B4:E4"/>
    <mergeCell ref="B5:E5"/>
    <mergeCell ref="B2:E2"/>
    <mergeCell ref="B3:E3"/>
  </mergeCells>
  <pageMargins left="0.59" right="0.27559055118110237" top="0.15748031496062992" bottom="0.35433070866141736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 3 доходы</vt:lpstr>
      <vt:lpstr>'пр. 3 доходы'!Заголовки_для_печати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uh096</cp:lastModifiedBy>
  <cp:lastPrinted>2017-09-08T06:52:37Z</cp:lastPrinted>
  <dcterms:created xsi:type="dcterms:W3CDTF">2012-11-13T04:33:33Z</dcterms:created>
  <dcterms:modified xsi:type="dcterms:W3CDTF">2017-09-08T06:52:42Z</dcterms:modified>
</cp:coreProperties>
</file>